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Mode d'emploi" sheetId="1" r:id="rId3"/>
    <sheet name="Planning du mois" sheetId="2" r:id="rId4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numFmts count="2">
    <numFmt numFmtId="164" formatCode="dd/mm/yyyy"/>
    <numFmt numFmtId="165" formatCode="dd"/>
  </numFmts>
  <fonts count="7">
    <font>
      <name val="Verdana"/>
      <sz val="10"/>
    </font>
    <font>
      <name val="Verdana"/>
      <sz val="8"/>
    </font>
    <font>
      <name val="Verdana"/>
      <b val="1"/>
      <sz val="10"/>
    </font>
    <font>
      <name val="Verdana"/>
      <b val="1"/>
      <sz val="16"/>
    </font>
    <font>
      <name val="Verdana"/>
      <color rgb="555555"/>
      <sz val="10"/>
    </font>
    <font>
      <name val="Verdana"/>
      <b val="1"/>
      <sz val="13"/>
    </font>
    <font>
      <name val="Verdana"/>
      <color rgb="888888"/>
      <sz val="10"/>
    </font>
  </fonts>
  <fills count="3">
    <fill>
      <patternFill patternType="none"/>
    </fill>
    <fill>
      <patternFill patternType="gray125"/>
    </fill>
    <fill>
      <patternFill patternType="solid">
        <fgColor rgb="FFF6D6"/>
      </patternFill>
    </fill>
  </fills>
  <borders count="1">
    <border/>
  </borders>
  <cellStyleXfs count="1">
    <xf numFmtId="0" fontId="0" fillId="0" borderId="0"/>
  </cellStyleXfs>
  <cellXfs count="14">
    <xf numFmtId="0" fontId="0" fillId="0" borderId="0"/>
    <xf numFmtId="0" fontId="2" fillId="0" borderId="0" applyFont="1"/>
    <xf numFmtId="0" fontId="3" fillId="0" borderId="0" applyFont="1"/>
    <xf numFmtId="0" fontId="4" fillId="0" borderId="0" applyFont="1"/>
    <xf numFmtId="0" fontId="5" fillId="0" borderId="0" applyFont="1"/>
    <xf numFmtId="164" fontId="0" fillId="0" borderId="0" applyNumberFormat="1"/>
    <xf numFmtId="164" fontId="0" fillId="2" borderId="0" applyNumberFormat="1" applyFill="1"/>
    <xf numFmtId="0" fontId="6" fillId="0" borderId="0" applyFont="1"/>
    <xf numFmtId="165" fontId="0" fillId="0" borderId="0" applyNumberFormat="1"/>
    <xf numFmtId="165" fontId="2" fillId="0" borderId="0" applyNumberFormat="1" applyFont="1"/>
    <xf numFmtId="165" fontId="2" fillId="0" borderId="0" applyNumberFormat="1" applyFont="1" applyAlignment="1">
      <alignment horizontal="center"/>
    </xf>
    <xf numFmtId="0" fontId="0" fillId="0" borderId="0" applyAlignment="1">
      <alignment horizontal="center"/>
    </xf>
    <xf numFmtId="0" fontId="6" fillId="0" borderId="0" applyFont="1" applyAlignment="1">
      <alignment horizontal="center"/>
    </xf>
    <xf numFmtId="0" fontId="0" fillId="2" borderId="0" applyFill="1"/>
  </cellXfs>
  <cellStyles count="1">
    <cellStyle name="Normal" xfId="0" builtinId="0"/>
  </cellStyles>
  <dxfs count="11">
    <dxf>
      <font/>
      <fill>
        <patternFill patternType="solid">
          <bgColor rgb="FFE3E1DB"/>
        </patternFill>
      </fill>
    </dxf>
    <dxf>
      <font>
        <b val="1"/>
        <color rgb="FF9C1C10"/>
      </font>
      <fill>
        <patternFill patternType="solid">
          <bgColor rgb="FFF8C9C4"/>
        </patternFill>
      </fill>
    </dxf>
    <dxf>
      <font>
        <b val="1"/>
        <color rgb="FF9C1C10"/>
      </font>
      <fill>
        <patternFill patternType="solid">
          <bgColor rgb="FFF8C9C4"/>
        </patternFill>
      </fill>
    </dxf>
    <dxf>
      <font/>
      <fill>
        <patternFill patternType="solid">
          <bgColor rgb="FFE8F1E4"/>
        </patternFill>
      </fill>
    </dxf>
    <dxf>
      <font/>
      <fill>
        <patternFill patternType="solid">
          <bgColor rgb="FFEEF4E9"/>
        </patternFill>
      </fill>
    </dxf>
    <dxf>
      <font/>
      <fill>
        <patternFill patternType="solid">
          <bgColor rgb="FFEEF4E9"/>
        </patternFill>
      </fill>
    </dxf>
    <dxf>
      <font>
        <b val="1"/>
        <color rgb="FFFFFFFF"/>
      </font>
      <fill>
        <patternFill patternType="solid">
          <bgColor rgb="FF1F1F1E"/>
        </patternFill>
      </fill>
    </dxf>
    <dxf>
      <font>
        <b val="1"/>
        <color rgb="FFFFFFFF"/>
      </font>
      <fill>
        <patternFill patternType="solid">
          <bgColor rgb="FF3A3A38"/>
        </patternFill>
      </fill>
    </dxf>
    <dxf>
      <font/>
      <fill>
        <patternFill patternType="solid">
          <bgColor rgb="FFE4E9F1"/>
        </patternFill>
      </fill>
    </dxf>
    <dxf>
      <font/>
      <fill>
        <patternFill patternType="solid">
          <bgColor rgb="FFF6E7C8"/>
        </patternFill>
      </fill>
    </dxf>
    <dxf>
      <font/>
      <fill>
        <patternFill patternType="solid">
          <bgColor rgb="FFF2F1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A17"/>
  <cols>
    <col min="1" max="1" width="130.7109375" customWidth="1"/>
  </cols>
  <sheetData>
    <row r="1" spans="1:1" customFormat="false">
      <c r="A1" s="2" t="str">
        <v>Modèle de planning vétérinaire (gratuit)</v>
      </c>
    </row>
    <row r="2" spans="1:1" customFormat="false">
      <c r="A2" s="3" t="str">
        <v>Offert par Djed, le planning vétérinaire automatique : www.djed.vet</v>
      </c>
    </row>
    <row r="3" spans="1:1" customFormat="false">
      <c r="A3" s="0" t="str">
        <v/>
      </c>
    </row>
    <row r="4" spans="1:1" customFormat="false">
      <c r="A4" s="0" t="str">
        <v>1. Onglet « Planning du mois » : saisissez le premier jour du mois en C2. Les dates et les jours se calculent seuls.</v>
      </c>
    </row>
    <row r="5" spans="1:1" customFormat="false">
      <c r="A5" s="0" t="str">
        <v>2. Remplacez « Vétérinaire 1 », « ASV 1 »… par les prénoms de l'équipe (une ligne par personne).</v>
      </c>
    </row>
    <row r="6" spans="1:1" customFormat="false">
      <c r="A6" s="0" t="str">
        <v>3. Dans chaque case, choisissez un code dans la liste :</v>
      </c>
    </row>
    <row r="7" spans="1:1" customFormat="false">
      <c r="A7" s="0" t="str">
        <v xml:space="preserve">     J = journée · M = matin · A = après-midi · G = garde de nuit · WE = astreinte de week-end</v>
      </c>
    </row>
    <row r="8" spans="1:1" customFormat="false">
      <c r="A8" s="0" t="str">
        <v xml:space="preserve">     R = repos après garde · C = congé · O = jour off</v>
      </c>
    </row>
    <row r="9" spans="1:1" customFormat="false">
      <c r="A9" s="0" t="str">
        <v>4. Indiquez le besoin du jour (nombre de vétérinaires et d'ASV) sur les lignes « Besoin ». L'écart passe en rouge s'il manque quelqu'un.</v>
      </c>
    </row>
    <row r="10" spans="1:1" customFormat="false">
      <c r="A10" s="0" t="str">
        <v>5. Les colonnes de droite comptent, par personne : jours travaillés, samedis, gardes, week-ends et congés. C'est votre contrôle d'équité.</v>
      </c>
    </row>
    <row r="11" spans="1:1" customFormat="false">
      <c r="A11" s="0" t="str">
        <v>6. Un onglet par mois, sans jamais supprimer les anciens : l'historique sert aux discussions d'équité.</v>
      </c>
    </row>
    <row r="12" spans="1:1" customFormat="false">
      <c r="A12" s="0" t="str">
        <v/>
      </c>
    </row>
    <row r="13" spans="1:1" customFormat="false">
      <c r="A13" s="4" t="str">
        <v>Les limites du tableur</v>
      </c>
    </row>
    <row r="14" spans="1:1" customFormat="false">
      <c r="A14" s="0" t="str">
        <v>Ce modèle ne vérifie ni les repos après garde, ni les heures des contrats, ni l'équité sur plusieurs mois : c'est à vous de le faire à l'œil.</v>
      </c>
    </row>
    <row r="15" spans="1:1" customFormat="false">
      <c r="A15" s="0" t="str">
        <v>Il suffit pour une petite équipe stable (2 ou 3 personnes), sans gardes de nuit ni contrats en heures. Au-delà, un planning automatique compose le mois à votre place, en tenant les règles que vous posez.</v>
      </c>
    </row>
    <row r="16" spans="1:1" customFormat="false">
      <c r="A16" s="0" t="str">
        <v>Guide complet : https://www.djed.vet/ressources/modele-planning-veterinaire</v>
      </c>
    </row>
    <row r="17" spans="1:1" customFormat="false">
      <c r="A17" s="0" t="str">
        <v>Essayer Djed : https://www.djed.vet/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AN24"/>
  <sheetViews>
    <sheetView workbookViewId="0">
      <pane xSplit="3" ySplit="4" topLeftCell="D5" activePane="bottomRight" state="frozen"/>
    </sheetView>
  </sheetViews>
  <cols>
    <col min="1" max="1" width="24.7109375" customWidth="1"/>
    <col min="2" max="2" width="13.7109375" customWidth="1"/>
    <col min="3" max="3" width="12.7109375" customWidth="1"/>
    <col min="4" max="4" width="5.2109375" customWidth="1"/>
    <col min="5" max="5" width="5.2109375" customWidth="1"/>
    <col min="6" max="6" width="5.2109375" customWidth="1"/>
    <col min="7" max="7" width="5.2109375" customWidth="1"/>
    <col min="8" max="8" width="5.2109375" customWidth="1"/>
    <col min="9" max="9" width="5.2109375" customWidth="1"/>
    <col min="10" max="10" width="5.2109375" customWidth="1"/>
    <col min="11" max="11" width="5.2109375" customWidth="1"/>
    <col min="12" max="12" width="5.2109375" customWidth="1"/>
    <col min="13" max="13" width="5.2109375" customWidth="1"/>
    <col min="14" max="14" width="5.2109375" customWidth="1"/>
    <col min="15" max="15" width="5.2109375" customWidth="1"/>
    <col min="16" max="16" width="5.2109375" customWidth="1"/>
    <col min="17" max="17" width="5.2109375" customWidth="1"/>
    <col min="18" max="18" width="5.2109375" customWidth="1"/>
    <col min="19" max="19" width="5.2109375" customWidth="1"/>
    <col min="20" max="20" width="5.2109375" customWidth="1"/>
    <col min="21" max="21" width="5.2109375" customWidth="1"/>
    <col min="22" max="22" width="5.2109375" customWidth="1"/>
    <col min="23" max="23" width="5.2109375" customWidth="1"/>
    <col min="24" max="24" width="5.2109375" customWidth="1"/>
    <col min="25" max="25" width="5.2109375" customWidth="1"/>
    <col min="26" max="26" width="5.2109375" customWidth="1"/>
    <col min="27" max="27" width="5.2109375" customWidth="1"/>
    <col min="28" max="28" width="5.2109375" customWidth="1"/>
    <col min="29" max="29" width="5.2109375" customWidth="1"/>
    <col min="30" max="30" width="5.2109375" customWidth="1"/>
    <col min="31" max="31" width="5.2109375" customWidth="1"/>
    <col min="32" max="32" width="5.2109375" customWidth="1"/>
    <col min="33" max="33" width="5.2109375" customWidth="1"/>
    <col min="34" max="34" width="5.2109375" customWidth="1"/>
    <col min="36" max="36" width="14.7109375" customWidth="1"/>
    <col min="37" max="37" width="14.7109375" customWidth="1"/>
    <col min="38" max="38" width="14.7109375" customWidth="1"/>
    <col min="39" max="39" width="14.7109375" customWidth="1"/>
    <col min="40" max="40" width="14.7109375" customWidth="1"/>
  </cols>
  <sheetData>
    <row r="1" spans="1:1" customFormat="false">
      <c r="A1" s="1" t="str">
        <v>Planning du mois</v>
      </c>
    </row>
    <row r="2" spans="1:5" customFormat="false">
      <c r="A2" s="1" t="str">
        <v>Premier jour du mois :</v>
      </c>
      <c r="C2" s="6">
        <v>46327.0</v>
      </c>
      <c r="E2" s="3" t="str">
        <v>Codes : J journée · M matin · A après-midi · G garde de nuit · WE astreinte week-end · R repos après garde · C congé · O off</v>
      </c>
    </row>
    <row r="3" spans="1:34" customFormat="false">
      <c r="A3" s="7" t="str">
        <v>Jour de la semaine (1 = lundi, 6 = samedi, 7 = dimanche)</v>
      </c>
      <c r="D3" s="12">
        <f>IF(D4="","",WEEKDAY(D4,2))</f>
        <v>7</v>
      </c>
      <c r="E3" s="12">
        <f>IF(E4="","",WEEKDAY(E4,2))</f>
        <v>1</v>
      </c>
      <c r="F3" s="12">
        <f>IF(F4="","",WEEKDAY(F4,2))</f>
        <v>2</v>
      </c>
      <c r="G3" s="12">
        <f>IF(G4="","",WEEKDAY(G4,2))</f>
        <v>3</v>
      </c>
      <c r="H3" s="12">
        <f>IF(H4="","",WEEKDAY(H4,2))</f>
        <v>4</v>
      </c>
      <c r="I3" s="12">
        <f>IF(I4="","",WEEKDAY(I4,2))</f>
        <v>5</v>
      </c>
      <c r="J3" s="12">
        <f>IF(J4="","",WEEKDAY(J4,2))</f>
        <v>6</v>
      </c>
      <c r="K3" s="12">
        <f>IF(K4="","",WEEKDAY(K4,2))</f>
        <v>7</v>
      </c>
      <c r="L3" s="12">
        <f>IF(L4="","",WEEKDAY(L4,2))</f>
        <v>1</v>
      </c>
      <c r="M3" s="12">
        <f>IF(M4="","",WEEKDAY(M4,2))</f>
        <v>2</v>
      </c>
      <c r="N3" s="12">
        <f>IF(N4="","",WEEKDAY(N4,2))</f>
        <v>3</v>
      </c>
      <c r="O3" s="12">
        <f>IF(O4="","",WEEKDAY(O4,2))</f>
        <v>4</v>
      </c>
      <c r="P3" s="12">
        <f>IF(P4="","",WEEKDAY(P4,2))</f>
        <v>5</v>
      </c>
      <c r="Q3" s="12">
        <f>IF(Q4="","",WEEKDAY(Q4,2))</f>
        <v>6</v>
      </c>
      <c r="R3" s="12">
        <f>IF(R4="","",WEEKDAY(R4,2))</f>
        <v>7</v>
      </c>
      <c r="S3" s="12">
        <f>IF(S4="","",WEEKDAY(S4,2))</f>
        <v>1</v>
      </c>
      <c r="T3" s="12">
        <f>IF(T4="","",WEEKDAY(T4,2))</f>
        <v>2</v>
      </c>
      <c r="U3" s="12">
        <f>IF(U4="","",WEEKDAY(U4,2))</f>
        <v>3</v>
      </c>
      <c r="V3" s="12">
        <f>IF(V4="","",WEEKDAY(V4,2))</f>
        <v>4</v>
      </c>
      <c r="W3" s="12">
        <f>IF(W4="","",WEEKDAY(W4,2))</f>
        <v>5</v>
      </c>
      <c r="X3" s="12">
        <f>IF(X4="","",WEEKDAY(X4,2))</f>
        <v>6</v>
      </c>
      <c r="Y3" s="12">
        <f>IF(Y4="","",WEEKDAY(Y4,2))</f>
        <v>7</v>
      </c>
      <c r="Z3" s="12">
        <f>IF(Z4="","",WEEKDAY(Z4,2))</f>
        <v>1</v>
      </c>
      <c r="AA3" s="12">
        <f>IF(AA4="","",WEEKDAY(AA4,2))</f>
        <v>2</v>
      </c>
      <c r="AB3" s="12">
        <f>IF(AB4="","",WEEKDAY(AB4,2))</f>
        <v>3</v>
      </c>
      <c r="AC3" s="12">
        <f>IF(AC4="","",WEEKDAY(AC4,2))</f>
        <v>4</v>
      </c>
      <c r="AD3" s="12">
        <f>IF(AD4="","",WEEKDAY(AD4,2))</f>
        <v>5</v>
      </c>
      <c r="AE3" s="12">
        <f>IF(AE4="","",WEEKDAY(AE4,2))</f>
        <v>6</v>
      </c>
      <c r="AF3" s="12">
        <f>IF(AF4="","",WEEKDAY(AF4,2))</f>
        <v>7</v>
      </c>
      <c r="AG3" s="12">
        <f>IF(AG4="","",WEEKDAY(AG4,2))</f>
        <v>1</v>
      </c>
      <c r="AH3" s="12">
        <f>IF(AH4="","",WEEKDAY(AH4,2))</f>
        <v/>
      </c>
    </row>
    <row r="4" spans="1:40" customFormat="false">
      <c r="A4" s="1" t="str">
        <v>Personne</v>
      </c>
      <c r="B4" s="1" t="str">
        <v>Équipe</v>
      </c>
      <c r="D4" s="10">
        <f>IF(MONTH($C$2+0)=MONTH($C$2),$C$2+0,"")</f>
        <v>46327.0</v>
      </c>
      <c r="E4" s="10">
        <f>IF(MONTH($C$2+1)=MONTH($C$2),$C$2+1,"")</f>
        <v>46328.0</v>
      </c>
      <c r="F4" s="10">
        <f>IF(MONTH($C$2+2)=MONTH($C$2),$C$2+2,"")</f>
        <v>46329.0</v>
      </c>
      <c r="G4" s="10">
        <f>IF(MONTH($C$2+3)=MONTH($C$2),$C$2+3,"")</f>
        <v>46330.0</v>
      </c>
      <c r="H4" s="10">
        <f>IF(MONTH($C$2+4)=MONTH($C$2),$C$2+4,"")</f>
        <v>46331.0</v>
      </c>
      <c r="I4" s="10">
        <f>IF(MONTH($C$2+5)=MONTH($C$2),$C$2+5,"")</f>
        <v>46332.0</v>
      </c>
      <c r="J4" s="10">
        <f>IF(MONTH($C$2+6)=MONTH($C$2),$C$2+6,"")</f>
        <v>46333.0</v>
      </c>
      <c r="K4" s="10">
        <f>IF(MONTH($C$2+7)=MONTH($C$2),$C$2+7,"")</f>
        <v>46334.0</v>
      </c>
      <c r="L4" s="10">
        <f>IF(MONTH($C$2+8)=MONTH($C$2),$C$2+8,"")</f>
        <v>46335.0</v>
      </c>
      <c r="M4" s="10">
        <f>IF(MONTH($C$2+9)=MONTH($C$2),$C$2+9,"")</f>
        <v>46336.0</v>
      </c>
      <c r="N4" s="10">
        <f>IF(MONTH($C$2+10)=MONTH($C$2),$C$2+10,"")</f>
        <v>46337.0</v>
      </c>
      <c r="O4" s="10">
        <f>IF(MONTH($C$2+11)=MONTH($C$2),$C$2+11,"")</f>
        <v>46338.0</v>
      </c>
      <c r="P4" s="10">
        <f>IF(MONTH($C$2+12)=MONTH($C$2),$C$2+12,"")</f>
        <v>46339.0</v>
      </c>
      <c r="Q4" s="10">
        <f>IF(MONTH($C$2+13)=MONTH($C$2),$C$2+13,"")</f>
        <v>46340.0</v>
      </c>
      <c r="R4" s="10">
        <f>IF(MONTH($C$2+14)=MONTH($C$2),$C$2+14,"")</f>
        <v>46341.0</v>
      </c>
      <c r="S4" s="10">
        <f>IF(MONTH($C$2+15)=MONTH($C$2),$C$2+15,"")</f>
        <v>46342.0</v>
      </c>
      <c r="T4" s="10">
        <f>IF(MONTH($C$2+16)=MONTH($C$2),$C$2+16,"")</f>
        <v>46343.0</v>
      </c>
      <c r="U4" s="10">
        <f>IF(MONTH($C$2+17)=MONTH($C$2),$C$2+17,"")</f>
        <v>46344.0</v>
      </c>
      <c r="V4" s="10">
        <f>IF(MONTH($C$2+18)=MONTH($C$2),$C$2+18,"")</f>
        <v>46345.0</v>
      </c>
      <c r="W4" s="10">
        <f>IF(MONTH($C$2+19)=MONTH($C$2),$C$2+19,"")</f>
        <v>46346.0</v>
      </c>
      <c r="X4" s="10">
        <f>IF(MONTH($C$2+20)=MONTH($C$2),$C$2+20,"")</f>
        <v>46347.0</v>
      </c>
      <c r="Y4" s="10">
        <f>IF(MONTH($C$2+21)=MONTH($C$2),$C$2+21,"")</f>
        <v>46348.0</v>
      </c>
      <c r="Z4" s="10">
        <f>IF(MONTH($C$2+22)=MONTH($C$2),$C$2+22,"")</f>
        <v>46349.0</v>
      </c>
      <c r="AA4" s="10">
        <f>IF(MONTH($C$2+23)=MONTH($C$2),$C$2+23,"")</f>
        <v>46350.0</v>
      </c>
      <c r="AB4" s="10">
        <f>IF(MONTH($C$2+24)=MONTH($C$2),$C$2+24,"")</f>
        <v>46351.0</v>
      </c>
      <c r="AC4" s="10">
        <f>IF(MONTH($C$2+25)=MONTH($C$2),$C$2+25,"")</f>
        <v>46352.0</v>
      </c>
      <c r="AD4" s="10">
        <f>IF(MONTH($C$2+26)=MONTH($C$2),$C$2+26,"")</f>
        <v>46353.0</v>
      </c>
      <c r="AE4" s="10">
        <f>IF(MONTH($C$2+27)=MONTH($C$2),$C$2+27,"")</f>
        <v>46354.0</v>
      </c>
      <c r="AF4" s="10">
        <f>IF(MONTH($C$2+28)=MONTH($C$2),$C$2+28,"")</f>
        <v>46355.0</v>
      </c>
      <c r="AG4" s="10">
        <f>IF(MONTH($C$2+29)=MONTH($C$2),$C$2+29,"")</f>
        <v>46356.0</v>
      </c>
      <c r="AH4" s="10">
        <f>IF(MONTH($C$2+30)=MONTH($C$2),$C$2+30,"")</f>
        <v/>
      </c>
      <c r="AJ4" s="1" t="str">
        <v>Jours travaillés</v>
      </c>
      <c r="AK4" s="1" t="str">
        <v>Samedis</v>
      </c>
      <c r="AL4" s="1" t="str">
        <v>Gardes de nuit</v>
      </c>
      <c r="AM4" s="1" t="str">
        <v>Week-ends</v>
      </c>
      <c r="AN4" s="1" t="str">
        <v>Congés</v>
      </c>
    </row>
    <row r="5" spans="1:40" customFormat="false">
      <c r="A5" s="0" t="str">
        <v>Vétérinaire 1</v>
      </c>
      <c r="B5" s="0" t="str">
        <v>Vétérinaire</v>
      </c>
      <c r="D5" s="11" t="str">
        <v/>
      </c>
      <c r="E5" s="11" t="str">
        <v/>
      </c>
      <c r="F5" s="11" t="str">
        <v/>
      </c>
      <c r="G5" s="11" t="str">
        <v/>
      </c>
      <c r="H5" s="11" t="str">
        <v/>
      </c>
      <c r="I5" s="11" t="str">
        <v/>
      </c>
      <c r="J5" s="11" t="str">
        <v/>
      </c>
      <c r="K5" s="11" t="str">
        <v/>
      </c>
      <c r="L5" s="11" t="str">
        <v/>
      </c>
      <c r="M5" s="11" t="str">
        <v/>
      </c>
      <c r="N5" s="11" t="str">
        <v/>
      </c>
      <c r="O5" s="11" t="str">
        <v/>
      </c>
      <c r="P5" s="11" t="str">
        <v/>
      </c>
      <c r="Q5" s="11" t="str">
        <v/>
      </c>
      <c r="R5" s="11" t="str">
        <v/>
      </c>
      <c r="S5" s="11" t="str">
        <v/>
      </c>
      <c r="T5" s="11" t="str">
        <v/>
      </c>
      <c r="U5" s="11" t="str">
        <v/>
      </c>
      <c r="V5" s="11" t="str">
        <v/>
      </c>
      <c r="W5" s="11" t="str">
        <v/>
      </c>
      <c r="X5" s="11" t="str">
        <v/>
      </c>
      <c r="Y5" s="11" t="str">
        <v/>
      </c>
      <c r="Z5" s="11" t="str">
        <v/>
      </c>
      <c r="AA5" s="11" t="str">
        <v/>
      </c>
      <c r="AB5" s="11" t="str">
        <v/>
      </c>
      <c r="AC5" s="11" t="str">
        <v/>
      </c>
      <c r="AD5" s="11" t="str">
        <v/>
      </c>
      <c r="AE5" s="11" t="str">
        <v/>
      </c>
      <c r="AF5" s="11" t="str">
        <v/>
      </c>
      <c r="AG5" s="11" t="str">
        <v/>
      </c>
      <c r="AH5" s="11" t="str">
        <v/>
      </c>
      <c r="AJ5" s="0">
        <f>COUNTIF(D5:AH5,"J")+COUNTIF(D5:AH5,"G")+0.5*(COUNTIF(D5:AH5,"M")+COUNTIF(D5:AH5,"A"))</f>
        <v>0</v>
      </c>
      <c r="AK5" s="0">
        <f>SUMPRODUCT((D$3:AH$3=6)*((D5:AH5="J")+(D5:AH5="M")+(D5:AH5="A")+(D5:AH5="G")+(D5:AH5="WE")))</f>
        <v>0</v>
      </c>
      <c r="AL5" s="0">
        <f>COUNTIF(D5:AH5,"G")</f>
        <v>0</v>
      </c>
      <c r="AM5" s="0">
        <f>COUNTIF(D5:AH5,"WE")</f>
        <v>0</v>
      </c>
      <c r="AN5" s="0">
        <f>COUNTIF(D5:AH5,"C")</f>
        <v>0</v>
      </c>
    </row>
    <row r="6" spans="1:40" customFormat="false">
      <c r="A6" s="0" t="str">
        <v>Vétérinaire 2</v>
      </c>
      <c r="B6" s="0" t="str">
        <v>Vétérinaire</v>
      </c>
      <c r="D6" s="11" t="str">
        <v/>
      </c>
      <c r="E6" s="11" t="str">
        <v/>
      </c>
      <c r="F6" s="11" t="str">
        <v/>
      </c>
      <c r="G6" s="11" t="str">
        <v/>
      </c>
      <c r="H6" s="11" t="str">
        <v/>
      </c>
      <c r="I6" s="11" t="str">
        <v/>
      </c>
      <c r="J6" s="11" t="str">
        <v/>
      </c>
      <c r="K6" s="11" t="str">
        <v/>
      </c>
      <c r="L6" s="11" t="str">
        <v/>
      </c>
      <c r="M6" s="11" t="str">
        <v/>
      </c>
      <c r="N6" s="11" t="str">
        <v/>
      </c>
      <c r="O6" s="11" t="str">
        <v/>
      </c>
      <c r="P6" s="11" t="str">
        <v/>
      </c>
      <c r="Q6" s="11" t="str">
        <v/>
      </c>
      <c r="R6" s="11" t="str">
        <v/>
      </c>
      <c r="S6" s="11" t="str">
        <v/>
      </c>
      <c r="T6" s="11" t="str">
        <v/>
      </c>
      <c r="U6" s="11" t="str">
        <v/>
      </c>
      <c r="V6" s="11" t="str">
        <v/>
      </c>
      <c r="W6" s="11" t="str">
        <v/>
      </c>
      <c r="X6" s="11" t="str">
        <v/>
      </c>
      <c r="Y6" s="11" t="str">
        <v/>
      </c>
      <c r="Z6" s="11" t="str">
        <v/>
      </c>
      <c r="AA6" s="11" t="str">
        <v/>
      </c>
      <c r="AB6" s="11" t="str">
        <v/>
      </c>
      <c r="AC6" s="11" t="str">
        <v/>
      </c>
      <c r="AD6" s="11" t="str">
        <v/>
      </c>
      <c r="AE6" s="11" t="str">
        <v/>
      </c>
      <c r="AF6" s="11" t="str">
        <v/>
      </c>
      <c r="AG6" s="11" t="str">
        <v/>
      </c>
      <c r="AH6" s="11" t="str">
        <v/>
      </c>
      <c r="AJ6" s="0">
        <f>COUNTIF(D6:AH6,"J")+COUNTIF(D6:AH6,"G")+0.5*(COUNTIF(D6:AH6,"M")+COUNTIF(D6:AH6,"A"))</f>
        <v>0</v>
      </c>
      <c r="AK6" s="0">
        <f>SUMPRODUCT((D$3:AH$3=6)*((D6:AH6="J")+(D6:AH6="M")+(D6:AH6="A")+(D6:AH6="G")+(D6:AH6="WE")))</f>
        <v>0</v>
      </c>
      <c r="AL6" s="0">
        <f>COUNTIF(D6:AH6,"G")</f>
        <v>0</v>
      </c>
      <c r="AM6" s="0">
        <f>COUNTIF(D6:AH6,"WE")</f>
        <v>0</v>
      </c>
      <c r="AN6" s="0">
        <f>COUNTIF(D6:AH6,"C")</f>
        <v>0</v>
      </c>
    </row>
    <row r="7" spans="1:40" customFormat="false">
      <c r="A7" s="0" t="str">
        <v>Vétérinaire 3</v>
      </c>
      <c r="B7" s="0" t="str">
        <v>Vétérinaire</v>
      </c>
      <c r="D7" s="11" t="str">
        <v/>
      </c>
      <c r="E7" s="11" t="str">
        <v/>
      </c>
      <c r="F7" s="11" t="str">
        <v/>
      </c>
      <c r="G7" s="11" t="str">
        <v/>
      </c>
      <c r="H7" s="11" t="str">
        <v/>
      </c>
      <c r="I7" s="11" t="str">
        <v/>
      </c>
      <c r="J7" s="11" t="str">
        <v/>
      </c>
      <c r="K7" s="11" t="str">
        <v/>
      </c>
      <c r="L7" s="11" t="str">
        <v/>
      </c>
      <c r="M7" s="11" t="str">
        <v/>
      </c>
      <c r="N7" s="11" t="str">
        <v/>
      </c>
      <c r="O7" s="11" t="str">
        <v/>
      </c>
      <c r="P7" s="11" t="str">
        <v/>
      </c>
      <c r="Q7" s="11" t="str">
        <v/>
      </c>
      <c r="R7" s="11" t="str">
        <v/>
      </c>
      <c r="S7" s="11" t="str">
        <v/>
      </c>
      <c r="T7" s="11" t="str">
        <v/>
      </c>
      <c r="U7" s="11" t="str">
        <v/>
      </c>
      <c r="V7" s="11" t="str">
        <v/>
      </c>
      <c r="W7" s="11" t="str">
        <v/>
      </c>
      <c r="X7" s="11" t="str">
        <v/>
      </c>
      <c r="Y7" s="11" t="str">
        <v/>
      </c>
      <c r="Z7" s="11" t="str">
        <v/>
      </c>
      <c r="AA7" s="11" t="str">
        <v/>
      </c>
      <c r="AB7" s="11" t="str">
        <v/>
      </c>
      <c r="AC7" s="11" t="str">
        <v/>
      </c>
      <c r="AD7" s="11" t="str">
        <v/>
      </c>
      <c r="AE7" s="11" t="str">
        <v/>
      </c>
      <c r="AF7" s="11" t="str">
        <v/>
      </c>
      <c r="AG7" s="11" t="str">
        <v/>
      </c>
      <c r="AH7" s="11" t="str">
        <v/>
      </c>
      <c r="AJ7" s="0">
        <f>COUNTIF(D7:AH7,"J")+COUNTIF(D7:AH7,"G")+0.5*(COUNTIF(D7:AH7,"M")+COUNTIF(D7:AH7,"A"))</f>
        <v>0</v>
      </c>
      <c r="AK7" s="0">
        <f>SUMPRODUCT((D$3:AH$3=6)*((D7:AH7="J")+(D7:AH7="M")+(D7:AH7="A")+(D7:AH7="G")+(D7:AH7="WE")))</f>
        <v>0</v>
      </c>
      <c r="AL7" s="0">
        <f>COUNTIF(D7:AH7,"G")</f>
        <v>0</v>
      </c>
      <c r="AM7" s="0">
        <f>COUNTIF(D7:AH7,"WE")</f>
        <v>0</v>
      </c>
      <c r="AN7" s="0">
        <f>COUNTIF(D7:AH7,"C")</f>
        <v>0</v>
      </c>
    </row>
    <row r="8" spans="1:40" customFormat="false">
      <c r="A8" s="0" t="str">
        <v>Vétérinaire 4</v>
      </c>
      <c r="B8" s="0" t="str">
        <v>Vétérinaire</v>
      </c>
      <c r="D8" s="11" t="str">
        <v/>
      </c>
      <c r="E8" s="11" t="str">
        <v/>
      </c>
      <c r="F8" s="11" t="str">
        <v/>
      </c>
      <c r="G8" s="11" t="str">
        <v/>
      </c>
      <c r="H8" s="11" t="str">
        <v/>
      </c>
      <c r="I8" s="11" t="str">
        <v/>
      </c>
      <c r="J8" s="11" t="str">
        <v/>
      </c>
      <c r="K8" s="11" t="str">
        <v/>
      </c>
      <c r="L8" s="11" t="str">
        <v/>
      </c>
      <c r="M8" s="11" t="str">
        <v/>
      </c>
      <c r="N8" s="11" t="str">
        <v/>
      </c>
      <c r="O8" s="11" t="str">
        <v/>
      </c>
      <c r="P8" s="11" t="str">
        <v/>
      </c>
      <c r="Q8" s="11" t="str">
        <v/>
      </c>
      <c r="R8" s="11" t="str">
        <v/>
      </c>
      <c r="S8" s="11" t="str">
        <v/>
      </c>
      <c r="T8" s="11" t="str">
        <v/>
      </c>
      <c r="U8" s="11" t="str">
        <v/>
      </c>
      <c r="V8" s="11" t="str">
        <v/>
      </c>
      <c r="W8" s="11" t="str">
        <v/>
      </c>
      <c r="X8" s="11" t="str">
        <v/>
      </c>
      <c r="Y8" s="11" t="str">
        <v/>
      </c>
      <c r="Z8" s="11" t="str">
        <v/>
      </c>
      <c r="AA8" s="11" t="str">
        <v/>
      </c>
      <c r="AB8" s="11" t="str">
        <v/>
      </c>
      <c r="AC8" s="11" t="str">
        <v/>
      </c>
      <c r="AD8" s="11" t="str">
        <v/>
      </c>
      <c r="AE8" s="11" t="str">
        <v/>
      </c>
      <c r="AF8" s="11" t="str">
        <v/>
      </c>
      <c r="AG8" s="11" t="str">
        <v/>
      </c>
      <c r="AH8" s="11" t="str">
        <v/>
      </c>
      <c r="AJ8" s="0">
        <f>COUNTIF(D8:AH8,"J")+COUNTIF(D8:AH8,"G")+0.5*(COUNTIF(D8:AH8,"M")+COUNTIF(D8:AH8,"A"))</f>
        <v>0</v>
      </c>
      <c r="AK8" s="0">
        <f>SUMPRODUCT((D$3:AH$3=6)*((D8:AH8="J")+(D8:AH8="M")+(D8:AH8="A")+(D8:AH8="G")+(D8:AH8="WE")))</f>
        <v>0</v>
      </c>
      <c r="AL8" s="0">
        <f>COUNTIF(D8:AH8,"G")</f>
        <v>0</v>
      </c>
      <c r="AM8" s="0">
        <f>COUNTIF(D8:AH8,"WE")</f>
        <v>0</v>
      </c>
      <c r="AN8" s="0">
        <f>COUNTIF(D8:AH8,"C")</f>
        <v>0</v>
      </c>
    </row>
    <row r="9" spans="1:40" customFormat="false">
      <c r="A9" s="0" t="str">
        <v>Vétérinaire 5</v>
      </c>
      <c r="B9" s="0" t="str">
        <v>Vétérinaire</v>
      </c>
      <c r="D9" s="11" t="str">
        <v/>
      </c>
      <c r="E9" s="11" t="str">
        <v/>
      </c>
      <c r="F9" s="11" t="str">
        <v/>
      </c>
      <c r="G9" s="11" t="str">
        <v/>
      </c>
      <c r="H9" s="11" t="str">
        <v/>
      </c>
      <c r="I9" s="11" t="str">
        <v/>
      </c>
      <c r="J9" s="11" t="str">
        <v/>
      </c>
      <c r="K9" s="11" t="str">
        <v/>
      </c>
      <c r="L9" s="11" t="str">
        <v/>
      </c>
      <c r="M9" s="11" t="str">
        <v/>
      </c>
      <c r="N9" s="11" t="str">
        <v/>
      </c>
      <c r="O9" s="11" t="str">
        <v/>
      </c>
      <c r="P9" s="11" t="str">
        <v/>
      </c>
      <c r="Q9" s="11" t="str">
        <v/>
      </c>
      <c r="R9" s="11" t="str">
        <v/>
      </c>
      <c r="S9" s="11" t="str">
        <v/>
      </c>
      <c r="T9" s="11" t="str">
        <v/>
      </c>
      <c r="U9" s="11" t="str">
        <v/>
      </c>
      <c r="V9" s="11" t="str">
        <v/>
      </c>
      <c r="W9" s="11" t="str">
        <v/>
      </c>
      <c r="X9" s="11" t="str">
        <v/>
      </c>
      <c r="Y9" s="11" t="str">
        <v/>
      </c>
      <c r="Z9" s="11" t="str">
        <v/>
      </c>
      <c r="AA9" s="11" t="str">
        <v/>
      </c>
      <c r="AB9" s="11" t="str">
        <v/>
      </c>
      <c r="AC9" s="11" t="str">
        <v/>
      </c>
      <c r="AD9" s="11" t="str">
        <v/>
      </c>
      <c r="AE9" s="11" t="str">
        <v/>
      </c>
      <c r="AF9" s="11" t="str">
        <v/>
      </c>
      <c r="AG9" s="11" t="str">
        <v/>
      </c>
      <c r="AH9" s="11" t="str">
        <v/>
      </c>
      <c r="AJ9" s="0">
        <f>COUNTIF(D9:AH9,"J")+COUNTIF(D9:AH9,"G")+0.5*(COUNTIF(D9:AH9,"M")+COUNTIF(D9:AH9,"A"))</f>
        <v>0</v>
      </c>
      <c r="AK9" s="0">
        <f>SUMPRODUCT((D$3:AH$3=6)*((D9:AH9="J")+(D9:AH9="M")+(D9:AH9="A")+(D9:AH9="G")+(D9:AH9="WE")))</f>
        <v>0</v>
      </c>
      <c r="AL9" s="0">
        <f>COUNTIF(D9:AH9,"G")</f>
        <v>0</v>
      </c>
      <c r="AM9" s="0">
        <f>COUNTIF(D9:AH9,"WE")</f>
        <v>0</v>
      </c>
      <c r="AN9" s="0">
        <f>COUNTIF(D9:AH9,"C")</f>
        <v>0</v>
      </c>
    </row>
    <row r="10" spans="1:40" customFormat="false">
      <c r="A10" s="0" t="str">
        <v>Vétérinaire 6</v>
      </c>
      <c r="B10" s="0" t="str">
        <v>Vétérinaire</v>
      </c>
      <c r="D10" s="11" t="str">
        <v/>
      </c>
      <c r="E10" s="11" t="str">
        <v/>
      </c>
      <c r="F10" s="11" t="str">
        <v/>
      </c>
      <c r="G10" s="11" t="str">
        <v/>
      </c>
      <c r="H10" s="11" t="str">
        <v/>
      </c>
      <c r="I10" s="11" t="str">
        <v/>
      </c>
      <c r="J10" s="11" t="str">
        <v/>
      </c>
      <c r="K10" s="11" t="str">
        <v/>
      </c>
      <c r="L10" s="11" t="str">
        <v/>
      </c>
      <c r="M10" s="11" t="str">
        <v/>
      </c>
      <c r="N10" s="11" t="str">
        <v/>
      </c>
      <c r="O10" s="11" t="str">
        <v/>
      </c>
      <c r="P10" s="11" t="str">
        <v/>
      </c>
      <c r="Q10" s="11" t="str">
        <v/>
      </c>
      <c r="R10" s="11" t="str">
        <v/>
      </c>
      <c r="S10" s="11" t="str">
        <v/>
      </c>
      <c r="T10" s="11" t="str">
        <v/>
      </c>
      <c r="U10" s="11" t="str">
        <v/>
      </c>
      <c r="V10" s="11" t="str">
        <v/>
      </c>
      <c r="W10" s="11" t="str">
        <v/>
      </c>
      <c r="X10" s="11" t="str">
        <v/>
      </c>
      <c r="Y10" s="11" t="str">
        <v/>
      </c>
      <c r="Z10" s="11" t="str">
        <v/>
      </c>
      <c r="AA10" s="11" t="str">
        <v/>
      </c>
      <c r="AB10" s="11" t="str">
        <v/>
      </c>
      <c r="AC10" s="11" t="str">
        <v/>
      </c>
      <c r="AD10" s="11" t="str">
        <v/>
      </c>
      <c r="AE10" s="11" t="str">
        <v/>
      </c>
      <c r="AF10" s="11" t="str">
        <v/>
      </c>
      <c r="AG10" s="11" t="str">
        <v/>
      </c>
      <c r="AH10" s="11" t="str">
        <v/>
      </c>
      <c r="AJ10" s="0">
        <f>COUNTIF(D10:AH10,"J")+COUNTIF(D10:AH10,"G")+0.5*(COUNTIF(D10:AH10,"M")+COUNTIF(D10:AH10,"A"))</f>
        <v>0</v>
      </c>
      <c r="AK10" s="0">
        <f>SUMPRODUCT((D$3:AH$3=6)*((D10:AH10="J")+(D10:AH10="M")+(D10:AH10="A")+(D10:AH10="G")+(D10:AH10="WE")))</f>
        <v>0</v>
      </c>
      <c r="AL10" s="0">
        <f>COUNTIF(D10:AH10,"G")</f>
        <v>0</v>
      </c>
      <c r="AM10" s="0">
        <f>COUNTIF(D10:AH10,"WE")</f>
        <v>0</v>
      </c>
      <c r="AN10" s="0">
        <f>COUNTIF(D10:AH10,"C")</f>
        <v>0</v>
      </c>
    </row>
    <row r="11" spans="1:40" customFormat="false">
      <c r="A11" s="0" t="str">
        <v>ASV 1</v>
      </c>
      <c r="B11" s="0" t="str">
        <v>ASV</v>
      </c>
      <c r="D11" s="11" t="str">
        <v/>
      </c>
      <c r="E11" s="11" t="str">
        <v/>
      </c>
      <c r="F11" s="11" t="str">
        <v/>
      </c>
      <c r="G11" s="11" t="str">
        <v/>
      </c>
      <c r="H11" s="11" t="str">
        <v/>
      </c>
      <c r="I11" s="11" t="str">
        <v/>
      </c>
      <c r="J11" s="11" t="str">
        <v/>
      </c>
      <c r="K11" s="11" t="str">
        <v/>
      </c>
      <c r="L11" s="11" t="str">
        <v/>
      </c>
      <c r="M11" s="11" t="str">
        <v/>
      </c>
      <c r="N11" s="11" t="str">
        <v/>
      </c>
      <c r="O11" s="11" t="str">
        <v/>
      </c>
      <c r="P11" s="11" t="str">
        <v/>
      </c>
      <c r="Q11" s="11" t="str">
        <v/>
      </c>
      <c r="R11" s="11" t="str">
        <v/>
      </c>
      <c r="S11" s="11" t="str">
        <v/>
      </c>
      <c r="T11" s="11" t="str">
        <v/>
      </c>
      <c r="U11" s="11" t="str">
        <v/>
      </c>
      <c r="V11" s="11" t="str">
        <v/>
      </c>
      <c r="W11" s="11" t="str">
        <v/>
      </c>
      <c r="X11" s="11" t="str">
        <v/>
      </c>
      <c r="Y11" s="11" t="str">
        <v/>
      </c>
      <c r="Z11" s="11" t="str">
        <v/>
      </c>
      <c r="AA11" s="11" t="str">
        <v/>
      </c>
      <c r="AB11" s="11" t="str">
        <v/>
      </c>
      <c r="AC11" s="11" t="str">
        <v/>
      </c>
      <c r="AD11" s="11" t="str">
        <v/>
      </c>
      <c r="AE11" s="11" t="str">
        <v/>
      </c>
      <c r="AF11" s="11" t="str">
        <v/>
      </c>
      <c r="AG11" s="11" t="str">
        <v/>
      </c>
      <c r="AH11" s="11" t="str">
        <v/>
      </c>
      <c r="AJ11" s="0">
        <f>COUNTIF(D11:AH11,"J")+COUNTIF(D11:AH11,"G")+0.5*(COUNTIF(D11:AH11,"M")+COUNTIF(D11:AH11,"A"))</f>
        <v>0</v>
      </c>
      <c r="AK11" s="0">
        <f>SUMPRODUCT((D$3:AH$3=6)*((D11:AH11="J")+(D11:AH11="M")+(D11:AH11="A")+(D11:AH11="G")+(D11:AH11="WE")))</f>
        <v>0</v>
      </c>
      <c r="AL11" s="0">
        <f>COUNTIF(D11:AH11,"G")</f>
        <v>0</v>
      </c>
      <c r="AM11" s="0">
        <f>COUNTIF(D11:AH11,"WE")</f>
        <v>0</v>
      </c>
      <c r="AN11" s="0">
        <f>COUNTIF(D11:AH11,"C")</f>
        <v>0</v>
      </c>
    </row>
    <row r="12" spans="1:40" customFormat="false">
      <c r="A12" s="0" t="str">
        <v>ASV 2</v>
      </c>
      <c r="B12" s="0" t="str">
        <v>ASV</v>
      </c>
      <c r="D12" s="11" t="str">
        <v/>
      </c>
      <c r="E12" s="11" t="str">
        <v/>
      </c>
      <c r="F12" s="11" t="str">
        <v/>
      </c>
      <c r="G12" s="11" t="str">
        <v/>
      </c>
      <c r="H12" s="11" t="str">
        <v/>
      </c>
      <c r="I12" s="11" t="str">
        <v/>
      </c>
      <c r="J12" s="11" t="str">
        <v/>
      </c>
      <c r="K12" s="11" t="str">
        <v/>
      </c>
      <c r="L12" s="11" t="str">
        <v/>
      </c>
      <c r="M12" s="11" t="str">
        <v/>
      </c>
      <c r="N12" s="11" t="str">
        <v/>
      </c>
      <c r="O12" s="11" t="str">
        <v/>
      </c>
      <c r="P12" s="11" t="str">
        <v/>
      </c>
      <c r="Q12" s="11" t="str">
        <v/>
      </c>
      <c r="R12" s="11" t="str">
        <v/>
      </c>
      <c r="S12" s="11" t="str">
        <v/>
      </c>
      <c r="T12" s="11" t="str">
        <v/>
      </c>
      <c r="U12" s="11" t="str">
        <v/>
      </c>
      <c r="V12" s="11" t="str">
        <v/>
      </c>
      <c r="W12" s="11" t="str">
        <v/>
      </c>
      <c r="X12" s="11" t="str">
        <v/>
      </c>
      <c r="Y12" s="11" t="str">
        <v/>
      </c>
      <c r="Z12" s="11" t="str">
        <v/>
      </c>
      <c r="AA12" s="11" t="str">
        <v/>
      </c>
      <c r="AB12" s="11" t="str">
        <v/>
      </c>
      <c r="AC12" s="11" t="str">
        <v/>
      </c>
      <c r="AD12" s="11" t="str">
        <v/>
      </c>
      <c r="AE12" s="11" t="str">
        <v/>
      </c>
      <c r="AF12" s="11" t="str">
        <v/>
      </c>
      <c r="AG12" s="11" t="str">
        <v/>
      </c>
      <c r="AH12" s="11" t="str">
        <v/>
      </c>
      <c r="AJ12" s="0">
        <f>COUNTIF(D12:AH12,"J")+COUNTIF(D12:AH12,"G")+0.5*(COUNTIF(D12:AH12,"M")+COUNTIF(D12:AH12,"A"))</f>
        <v>0</v>
      </c>
      <c r="AK12" s="0">
        <f>SUMPRODUCT((D$3:AH$3=6)*((D12:AH12="J")+(D12:AH12="M")+(D12:AH12="A")+(D12:AH12="G")+(D12:AH12="WE")))</f>
        <v>0</v>
      </c>
      <c r="AL12" s="0">
        <f>COUNTIF(D12:AH12,"G")</f>
        <v>0</v>
      </c>
      <c r="AM12" s="0">
        <f>COUNTIF(D12:AH12,"WE")</f>
        <v>0</v>
      </c>
      <c r="AN12" s="0">
        <f>COUNTIF(D12:AH12,"C")</f>
        <v>0</v>
      </c>
    </row>
    <row r="13" spans="1:40" customFormat="false">
      <c r="A13" s="0" t="str">
        <v>ASV 3</v>
      </c>
      <c r="B13" s="0" t="str">
        <v>ASV</v>
      </c>
      <c r="D13" s="11" t="str">
        <v/>
      </c>
      <c r="E13" s="11" t="str">
        <v/>
      </c>
      <c r="F13" s="11" t="str">
        <v/>
      </c>
      <c r="G13" s="11" t="str">
        <v/>
      </c>
      <c r="H13" s="11" t="str">
        <v/>
      </c>
      <c r="I13" s="11" t="str">
        <v/>
      </c>
      <c r="J13" s="11" t="str">
        <v/>
      </c>
      <c r="K13" s="11" t="str">
        <v/>
      </c>
      <c r="L13" s="11" t="str">
        <v/>
      </c>
      <c r="M13" s="11" t="str">
        <v/>
      </c>
      <c r="N13" s="11" t="str">
        <v/>
      </c>
      <c r="O13" s="11" t="str">
        <v/>
      </c>
      <c r="P13" s="11" t="str">
        <v/>
      </c>
      <c r="Q13" s="11" t="str">
        <v/>
      </c>
      <c r="R13" s="11" t="str">
        <v/>
      </c>
      <c r="S13" s="11" t="str">
        <v/>
      </c>
      <c r="T13" s="11" t="str">
        <v/>
      </c>
      <c r="U13" s="11" t="str">
        <v/>
      </c>
      <c r="V13" s="11" t="str">
        <v/>
      </c>
      <c r="W13" s="11" t="str">
        <v/>
      </c>
      <c r="X13" s="11" t="str">
        <v/>
      </c>
      <c r="Y13" s="11" t="str">
        <v/>
      </c>
      <c r="Z13" s="11" t="str">
        <v/>
      </c>
      <c r="AA13" s="11" t="str">
        <v/>
      </c>
      <c r="AB13" s="11" t="str">
        <v/>
      </c>
      <c r="AC13" s="11" t="str">
        <v/>
      </c>
      <c r="AD13" s="11" t="str">
        <v/>
      </c>
      <c r="AE13" s="11" t="str">
        <v/>
      </c>
      <c r="AF13" s="11" t="str">
        <v/>
      </c>
      <c r="AG13" s="11" t="str">
        <v/>
      </c>
      <c r="AH13" s="11" t="str">
        <v/>
      </c>
      <c r="AJ13" s="0">
        <f>COUNTIF(D13:AH13,"J")+COUNTIF(D13:AH13,"G")+0.5*(COUNTIF(D13:AH13,"M")+COUNTIF(D13:AH13,"A"))</f>
        <v>0</v>
      </c>
      <c r="AK13" s="0">
        <f>SUMPRODUCT((D$3:AH$3=6)*((D13:AH13="J")+(D13:AH13="M")+(D13:AH13="A")+(D13:AH13="G")+(D13:AH13="WE")))</f>
        <v>0</v>
      </c>
      <c r="AL13" s="0">
        <f>COUNTIF(D13:AH13,"G")</f>
        <v>0</v>
      </c>
      <c r="AM13" s="0">
        <f>COUNTIF(D13:AH13,"WE")</f>
        <v>0</v>
      </c>
      <c r="AN13" s="0">
        <f>COUNTIF(D13:AH13,"C")</f>
        <v>0</v>
      </c>
    </row>
    <row r="14" spans="1:40" customFormat="false">
      <c r="A14" s="0" t="str">
        <v>ASV 4</v>
      </c>
      <c r="B14" s="0" t="str">
        <v>ASV</v>
      </c>
      <c r="D14" s="11" t="str">
        <v/>
      </c>
      <c r="E14" s="11" t="str">
        <v/>
      </c>
      <c r="F14" s="11" t="str">
        <v/>
      </c>
      <c r="G14" s="11" t="str">
        <v/>
      </c>
      <c r="H14" s="11" t="str">
        <v/>
      </c>
      <c r="I14" s="11" t="str">
        <v/>
      </c>
      <c r="J14" s="11" t="str">
        <v/>
      </c>
      <c r="K14" s="11" t="str">
        <v/>
      </c>
      <c r="L14" s="11" t="str">
        <v/>
      </c>
      <c r="M14" s="11" t="str">
        <v/>
      </c>
      <c r="N14" s="11" t="str">
        <v/>
      </c>
      <c r="O14" s="11" t="str">
        <v/>
      </c>
      <c r="P14" s="11" t="str">
        <v/>
      </c>
      <c r="Q14" s="11" t="str">
        <v/>
      </c>
      <c r="R14" s="11" t="str">
        <v/>
      </c>
      <c r="S14" s="11" t="str">
        <v/>
      </c>
      <c r="T14" s="11" t="str">
        <v/>
      </c>
      <c r="U14" s="11" t="str">
        <v/>
      </c>
      <c r="V14" s="11" t="str">
        <v/>
      </c>
      <c r="W14" s="11" t="str">
        <v/>
      </c>
      <c r="X14" s="11" t="str">
        <v/>
      </c>
      <c r="Y14" s="11" t="str">
        <v/>
      </c>
      <c r="Z14" s="11" t="str">
        <v/>
      </c>
      <c r="AA14" s="11" t="str">
        <v/>
      </c>
      <c r="AB14" s="11" t="str">
        <v/>
      </c>
      <c r="AC14" s="11" t="str">
        <v/>
      </c>
      <c r="AD14" s="11" t="str">
        <v/>
      </c>
      <c r="AE14" s="11" t="str">
        <v/>
      </c>
      <c r="AF14" s="11" t="str">
        <v/>
      </c>
      <c r="AG14" s="11" t="str">
        <v/>
      </c>
      <c r="AH14" s="11" t="str">
        <v/>
      </c>
      <c r="AJ14" s="0">
        <f>COUNTIF(D14:AH14,"J")+COUNTIF(D14:AH14,"G")+0.5*(COUNTIF(D14:AH14,"M")+COUNTIF(D14:AH14,"A"))</f>
        <v>0</v>
      </c>
      <c r="AK14" s="0">
        <f>SUMPRODUCT((D$3:AH$3=6)*((D14:AH14="J")+(D14:AH14="M")+(D14:AH14="A")+(D14:AH14="G")+(D14:AH14="WE")))</f>
        <v>0</v>
      </c>
      <c r="AL14" s="0">
        <f>COUNTIF(D14:AH14,"G")</f>
        <v>0</v>
      </c>
      <c r="AM14" s="0">
        <f>COUNTIF(D14:AH14,"WE")</f>
        <v>0</v>
      </c>
      <c r="AN14" s="0">
        <f>COUNTIF(D14:AH14,"C")</f>
        <v>0</v>
      </c>
    </row>
    <row r="15" spans="1:40" customFormat="false">
      <c r="A15" s="0" t="str">
        <v>ASV 5</v>
      </c>
      <c r="B15" s="0" t="str">
        <v>ASV</v>
      </c>
      <c r="D15" s="11" t="str">
        <v/>
      </c>
      <c r="E15" s="11" t="str">
        <v/>
      </c>
      <c r="F15" s="11" t="str">
        <v/>
      </c>
      <c r="G15" s="11" t="str">
        <v/>
      </c>
      <c r="H15" s="11" t="str">
        <v/>
      </c>
      <c r="I15" s="11" t="str">
        <v/>
      </c>
      <c r="J15" s="11" t="str">
        <v/>
      </c>
      <c r="K15" s="11" t="str">
        <v/>
      </c>
      <c r="L15" s="11" t="str">
        <v/>
      </c>
      <c r="M15" s="11" t="str">
        <v/>
      </c>
      <c r="N15" s="11" t="str">
        <v/>
      </c>
      <c r="O15" s="11" t="str">
        <v/>
      </c>
      <c r="P15" s="11" t="str">
        <v/>
      </c>
      <c r="Q15" s="11" t="str">
        <v/>
      </c>
      <c r="R15" s="11" t="str">
        <v/>
      </c>
      <c r="S15" s="11" t="str">
        <v/>
      </c>
      <c r="T15" s="11" t="str">
        <v/>
      </c>
      <c r="U15" s="11" t="str">
        <v/>
      </c>
      <c r="V15" s="11" t="str">
        <v/>
      </c>
      <c r="W15" s="11" t="str">
        <v/>
      </c>
      <c r="X15" s="11" t="str">
        <v/>
      </c>
      <c r="Y15" s="11" t="str">
        <v/>
      </c>
      <c r="Z15" s="11" t="str">
        <v/>
      </c>
      <c r="AA15" s="11" t="str">
        <v/>
      </c>
      <c r="AB15" s="11" t="str">
        <v/>
      </c>
      <c r="AC15" s="11" t="str">
        <v/>
      </c>
      <c r="AD15" s="11" t="str">
        <v/>
      </c>
      <c r="AE15" s="11" t="str">
        <v/>
      </c>
      <c r="AF15" s="11" t="str">
        <v/>
      </c>
      <c r="AG15" s="11" t="str">
        <v/>
      </c>
      <c r="AH15" s="11" t="str">
        <v/>
      </c>
      <c r="AJ15" s="0">
        <f>COUNTIF(D15:AH15,"J")+COUNTIF(D15:AH15,"G")+0.5*(COUNTIF(D15:AH15,"M")+COUNTIF(D15:AH15,"A"))</f>
        <v>0</v>
      </c>
      <c r="AK15" s="0">
        <f>SUMPRODUCT((D$3:AH$3=6)*((D15:AH15="J")+(D15:AH15="M")+(D15:AH15="A")+(D15:AH15="G")+(D15:AH15="WE")))</f>
        <v>0</v>
      </c>
      <c r="AL15" s="0">
        <f>COUNTIF(D15:AH15,"G")</f>
        <v>0</v>
      </c>
      <c r="AM15" s="0">
        <f>COUNTIF(D15:AH15,"WE")</f>
        <v>0</v>
      </c>
      <c r="AN15" s="0">
        <f>COUNTIF(D15:AH15,"C")</f>
        <v>0</v>
      </c>
    </row>
    <row r="16" spans="1:40" customFormat="false">
      <c r="A16" s="0" t="str">
        <v>ASV 6</v>
      </c>
      <c r="B16" s="0" t="str">
        <v>ASV</v>
      </c>
      <c r="D16" s="11" t="str">
        <v/>
      </c>
      <c r="E16" s="11" t="str">
        <v/>
      </c>
      <c r="F16" s="11" t="str">
        <v/>
      </c>
      <c r="G16" s="11" t="str">
        <v/>
      </c>
      <c r="H16" s="11" t="str">
        <v/>
      </c>
      <c r="I16" s="11" t="str">
        <v/>
      </c>
      <c r="J16" s="11" t="str">
        <v/>
      </c>
      <c r="K16" s="11" t="str">
        <v/>
      </c>
      <c r="L16" s="11" t="str">
        <v/>
      </c>
      <c r="M16" s="11" t="str">
        <v/>
      </c>
      <c r="N16" s="11" t="str">
        <v/>
      </c>
      <c r="O16" s="11" t="str">
        <v/>
      </c>
      <c r="P16" s="11" t="str">
        <v/>
      </c>
      <c r="Q16" s="11" t="str">
        <v/>
      </c>
      <c r="R16" s="11" t="str">
        <v/>
      </c>
      <c r="S16" s="11" t="str">
        <v/>
      </c>
      <c r="T16" s="11" t="str">
        <v/>
      </c>
      <c r="U16" s="11" t="str">
        <v/>
      </c>
      <c r="V16" s="11" t="str">
        <v/>
      </c>
      <c r="W16" s="11" t="str">
        <v/>
      </c>
      <c r="X16" s="11" t="str">
        <v/>
      </c>
      <c r="Y16" s="11" t="str">
        <v/>
      </c>
      <c r="Z16" s="11" t="str">
        <v/>
      </c>
      <c r="AA16" s="11" t="str">
        <v/>
      </c>
      <c r="AB16" s="11" t="str">
        <v/>
      </c>
      <c r="AC16" s="11" t="str">
        <v/>
      </c>
      <c r="AD16" s="11" t="str">
        <v/>
      </c>
      <c r="AE16" s="11" t="str">
        <v/>
      </c>
      <c r="AF16" s="11" t="str">
        <v/>
      </c>
      <c r="AG16" s="11" t="str">
        <v/>
      </c>
      <c r="AH16" s="11" t="str">
        <v/>
      </c>
      <c r="AJ16" s="0">
        <f>COUNTIF(D16:AH16,"J")+COUNTIF(D16:AH16,"G")+0.5*(COUNTIF(D16:AH16,"M")+COUNTIF(D16:AH16,"A"))</f>
        <v>0</v>
      </c>
      <c r="AK16" s="0">
        <f>SUMPRODUCT((D$3:AH$3=6)*((D16:AH16="J")+(D16:AH16="M")+(D16:AH16="A")+(D16:AH16="G")+(D16:AH16="WE")))</f>
        <v>0</v>
      </c>
      <c r="AL16" s="0">
        <f>COUNTIF(D16:AH16,"G")</f>
        <v>0</v>
      </c>
      <c r="AM16" s="0">
        <f>COUNTIF(D16:AH16,"WE")</f>
        <v>0</v>
      </c>
      <c r="AN16" s="0">
        <f>COUNTIF(D16:AH16,"C")</f>
        <v>0</v>
      </c>
    </row>
    <row r="18" spans="1:34" customFormat="false">
      <c r="A18" s="1" t="str">
        <v>Présents (vétérinaires)</v>
      </c>
      <c r="D18" s="11">
        <f>IF(D$4="","",COUNTIF(D5:D10,"J")+0.5*(COUNTIF(D5:D10,"M")+COUNTIF(D5:D10,"A")))</f>
        <v>0</v>
      </c>
      <c r="E18" s="11">
        <f>IF(E$4="","",COUNTIF(E5:E10,"J")+0.5*(COUNTIF(E5:E10,"M")+COUNTIF(E5:E10,"A")))</f>
        <v>0</v>
      </c>
      <c r="F18" s="11">
        <f>IF(F$4="","",COUNTIF(F5:F10,"J")+0.5*(COUNTIF(F5:F10,"M")+COUNTIF(F5:F10,"A")))</f>
        <v>0</v>
      </c>
      <c r="G18" s="11">
        <f>IF(G$4="","",COUNTIF(G5:G10,"J")+0.5*(COUNTIF(G5:G10,"M")+COUNTIF(G5:G10,"A")))</f>
        <v>0</v>
      </c>
      <c r="H18" s="11">
        <f>IF(H$4="","",COUNTIF(H5:H10,"J")+0.5*(COUNTIF(H5:H10,"M")+COUNTIF(H5:H10,"A")))</f>
        <v>0</v>
      </c>
      <c r="I18" s="11">
        <f>IF(I$4="","",COUNTIF(I5:I10,"J")+0.5*(COUNTIF(I5:I10,"M")+COUNTIF(I5:I10,"A")))</f>
        <v>0</v>
      </c>
      <c r="J18" s="11">
        <f>IF(J$4="","",COUNTIF(J5:J10,"J")+0.5*(COUNTIF(J5:J10,"M")+COUNTIF(J5:J10,"A")))</f>
        <v>0</v>
      </c>
      <c r="K18" s="11">
        <f>IF(K$4="","",COUNTIF(K5:K10,"J")+0.5*(COUNTIF(K5:K10,"M")+COUNTIF(K5:K10,"A")))</f>
        <v>0</v>
      </c>
      <c r="L18" s="11">
        <f>IF(L$4="","",COUNTIF(L5:L10,"J")+0.5*(COUNTIF(L5:L10,"M")+COUNTIF(L5:L10,"A")))</f>
        <v>0</v>
      </c>
      <c r="M18" s="11">
        <f>IF(M$4="","",COUNTIF(M5:M10,"J")+0.5*(COUNTIF(M5:M10,"M")+COUNTIF(M5:M10,"A")))</f>
        <v>0</v>
      </c>
      <c r="N18" s="11">
        <f>IF(N$4="","",COUNTIF(N5:N10,"J")+0.5*(COUNTIF(N5:N10,"M")+COUNTIF(N5:N10,"A")))</f>
        <v>0</v>
      </c>
      <c r="O18" s="11">
        <f>IF(O$4="","",COUNTIF(O5:O10,"J")+0.5*(COUNTIF(O5:O10,"M")+COUNTIF(O5:O10,"A")))</f>
        <v>0</v>
      </c>
      <c r="P18" s="11">
        <f>IF(P$4="","",COUNTIF(P5:P10,"J")+0.5*(COUNTIF(P5:P10,"M")+COUNTIF(P5:P10,"A")))</f>
        <v>0</v>
      </c>
      <c r="Q18" s="11">
        <f>IF(Q$4="","",COUNTIF(Q5:Q10,"J")+0.5*(COUNTIF(Q5:Q10,"M")+COUNTIF(Q5:Q10,"A")))</f>
        <v>0</v>
      </c>
      <c r="R18" s="11">
        <f>IF(R$4="","",COUNTIF(R5:R10,"J")+0.5*(COUNTIF(R5:R10,"M")+COUNTIF(R5:R10,"A")))</f>
        <v>0</v>
      </c>
      <c r="S18" s="11">
        <f>IF(S$4="","",COUNTIF(S5:S10,"J")+0.5*(COUNTIF(S5:S10,"M")+COUNTIF(S5:S10,"A")))</f>
        <v>0</v>
      </c>
      <c r="T18" s="11">
        <f>IF(T$4="","",COUNTIF(T5:T10,"J")+0.5*(COUNTIF(T5:T10,"M")+COUNTIF(T5:T10,"A")))</f>
        <v>0</v>
      </c>
      <c r="U18" s="11">
        <f>IF(U$4="","",COUNTIF(U5:U10,"J")+0.5*(COUNTIF(U5:U10,"M")+COUNTIF(U5:U10,"A")))</f>
        <v>0</v>
      </c>
      <c r="V18" s="11">
        <f>IF(V$4="","",COUNTIF(V5:V10,"J")+0.5*(COUNTIF(V5:V10,"M")+COUNTIF(V5:V10,"A")))</f>
        <v>0</v>
      </c>
      <c r="W18" s="11">
        <f>IF(W$4="","",COUNTIF(W5:W10,"J")+0.5*(COUNTIF(W5:W10,"M")+COUNTIF(W5:W10,"A")))</f>
        <v>0</v>
      </c>
      <c r="X18" s="11">
        <f>IF(X$4="","",COUNTIF(X5:X10,"J")+0.5*(COUNTIF(X5:X10,"M")+COUNTIF(X5:X10,"A")))</f>
        <v>0</v>
      </c>
      <c r="Y18" s="11">
        <f>IF(Y$4="","",COUNTIF(Y5:Y10,"J")+0.5*(COUNTIF(Y5:Y10,"M")+COUNTIF(Y5:Y10,"A")))</f>
        <v>0</v>
      </c>
      <c r="Z18" s="11">
        <f>IF(Z$4="","",COUNTIF(Z5:Z10,"J")+0.5*(COUNTIF(Z5:Z10,"M")+COUNTIF(Z5:Z10,"A")))</f>
        <v>0</v>
      </c>
      <c r="AA18" s="11">
        <f>IF(AA$4="","",COUNTIF(AA5:AA10,"J")+0.5*(COUNTIF(AA5:AA10,"M")+COUNTIF(AA5:AA10,"A")))</f>
        <v>0</v>
      </c>
      <c r="AB18" s="11">
        <f>IF(AB$4="","",COUNTIF(AB5:AB10,"J")+0.5*(COUNTIF(AB5:AB10,"M")+COUNTIF(AB5:AB10,"A")))</f>
        <v>0</v>
      </c>
      <c r="AC18" s="11">
        <f>IF(AC$4="","",COUNTIF(AC5:AC10,"J")+0.5*(COUNTIF(AC5:AC10,"M")+COUNTIF(AC5:AC10,"A")))</f>
        <v>0</v>
      </c>
      <c r="AD18" s="11">
        <f>IF(AD$4="","",COUNTIF(AD5:AD10,"J")+0.5*(COUNTIF(AD5:AD10,"M")+COUNTIF(AD5:AD10,"A")))</f>
        <v>0</v>
      </c>
      <c r="AE18" s="11">
        <f>IF(AE$4="","",COUNTIF(AE5:AE10,"J")+0.5*(COUNTIF(AE5:AE10,"M")+COUNTIF(AE5:AE10,"A")))</f>
        <v>0</v>
      </c>
      <c r="AF18" s="11">
        <f>IF(AF$4="","",COUNTIF(AF5:AF10,"J")+0.5*(COUNTIF(AF5:AF10,"M")+COUNTIF(AF5:AF10,"A")))</f>
        <v>0</v>
      </c>
      <c r="AG18" s="11">
        <f>IF(AG$4="","",COUNTIF(AG5:AG10,"J")+0.5*(COUNTIF(AG5:AG10,"M")+COUNTIF(AG5:AG10,"A")))</f>
        <v>0</v>
      </c>
      <c r="AH18" s="11">
        <f>IF(AH$4="","",COUNTIF(AH5:AH10,"J")+0.5*(COUNTIF(AH5:AH10,"M")+COUNTIF(AH5:AH10,"A")))</f>
        <v/>
      </c>
    </row>
    <row r="19" spans="1:34" customFormat="false">
      <c r="A19" s="1" t="str">
        <v>Besoin (vétérinaires)</v>
      </c>
      <c r="D19" s="13" t="str">
        <v/>
      </c>
      <c r="E19" s="13" t="str">
        <v/>
      </c>
      <c r="F19" s="13" t="str">
        <v/>
      </c>
      <c r="G19" s="13" t="str">
        <v/>
      </c>
      <c r="H19" s="13" t="str">
        <v/>
      </c>
      <c r="I19" s="13" t="str">
        <v/>
      </c>
      <c r="J19" s="13" t="str">
        <v/>
      </c>
      <c r="K19" s="13" t="str">
        <v/>
      </c>
      <c r="L19" s="13" t="str">
        <v/>
      </c>
      <c r="M19" s="13" t="str">
        <v/>
      </c>
      <c r="N19" s="13" t="str">
        <v/>
      </c>
      <c r="O19" s="13" t="str">
        <v/>
      </c>
      <c r="P19" s="13" t="str">
        <v/>
      </c>
      <c r="Q19" s="13" t="str">
        <v/>
      </c>
      <c r="R19" s="13" t="str">
        <v/>
      </c>
      <c r="S19" s="13" t="str">
        <v/>
      </c>
      <c r="T19" s="13" t="str">
        <v/>
      </c>
      <c r="U19" s="13" t="str">
        <v/>
      </c>
      <c r="V19" s="13" t="str">
        <v/>
      </c>
      <c r="W19" s="13" t="str">
        <v/>
      </c>
      <c r="X19" s="13" t="str">
        <v/>
      </c>
      <c r="Y19" s="13" t="str">
        <v/>
      </c>
      <c r="Z19" s="13" t="str">
        <v/>
      </c>
      <c r="AA19" s="13" t="str">
        <v/>
      </c>
      <c r="AB19" s="13" t="str">
        <v/>
      </c>
      <c r="AC19" s="13" t="str">
        <v/>
      </c>
      <c r="AD19" s="13" t="str">
        <v/>
      </c>
      <c r="AE19" s="13" t="str">
        <v/>
      </c>
      <c r="AF19" s="13" t="str">
        <v/>
      </c>
      <c r="AG19" s="13" t="str">
        <v/>
      </c>
      <c r="AH19" s="13" t="str">
        <v/>
      </c>
    </row>
    <row r="20" spans="1:34" customFormat="false">
      <c r="A20" s="1" t="str">
        <v>Écart (vétérinaires)</v>
      </c>
      <c r="D20" s="11">
        <f>IF(OR(D$4="",D19=""),"",D18-D19)</f>
        <v/>
      </c>
      <c r="E20" s="11">
        <f>IF(OR(E$4="",E19=""),"",E18-E19)</f>
        <v/>
      </c>
      <c r="F20" s="11">
        <f>IF(OR(F$4="",F19=""),"",F18-F19)</f>
        <v/>
      </c>
      <c r="G20" s="11">
        <f>IF(OR(G$4="",G19=""),"",G18-G19)</f>
        <v/>
      </c>
      <c r="H20" s="11">
        <f>IF(OR(H$4="",H19=""),"",H18-H19)</f>
        <v/>
      </c>
      <c r="I20" s="11">
        <f>IF(OR(I$4="",I19=""),"",I18-I19)</f>
        <v/>
      </c>
      <c r="J20" s="11">
        <f>IF(OR(J$4="",J19=""),"",J18-J19)</f>
        <v/>
      </c>
      <c r="K20" s="11">
        <f>IF(OR(K$4="",K19=""),"",K18-K19)</f>
        <v/>
      </c>
      <c r="L20" s="11">
        <f>IF(OR(L$4="",L19=""),"",L18-L19)</f>
        <v/>
      </c>
      <c r="M20" s="11">
        <f>IF(OR(M$4="",M19=""),"",M18-M19)</f>
        <v/>
      </c>
      <c r="N20" s="11">
        <f>IF(OR(N$4="",N19=""),"",N18-N19)</f>
        <v/>
      </c>
      <c r="O20" s="11">
        <f>IF(OR(O$4="",O19=""),"",O18-O19)</f>
        <v/>
      </c>
      <c r="P20" s="11">
        <f>IF(OR(P$4="",P19=""),"",P18-P19)</f>
        <v/>
      </c>
      <c r="Q20" s="11">
        <f>IF(OR(Q$4="",Q19=""),"",Q18-Q19)</f>
        <v/>
      </c>
      <c r="R20" s="11">
        <f>IF(OR(R$4="",R19=""),"",R18-R19)</f>
        <v/>
      </c>
      <c r="S20" s="11">
        <f>IF(OR(S$4="",S19=""),"",S18-S19)</f>
        <v/>
      </c>
      <c r="T20" s="11">
        <f>IF(OR(T$4="",T19=""),"",T18-T19)</f>
        <v/>
      </c>
      <c r="U20" s="11">
        <f>IF(OR(U$4="",U19=""),"",U18-U19)</f>
        <v/>
      </c>
      <c r="V20" s="11">
        <f>IF(OR(V$4="",V19=""),"",V18-V19)</f>
        <v/>
      </c>
      <c r="W20" s="11">
        <f>IF(OR(W$4="",W19=""),"",W18-W19)</f>
        <v/>
      </c>
      <c r="X20" s="11">
        <f>IF(OR(X$4="",X19=""),"",X18-X19)</f>
        <v/>
      </c>
      <c r="Y20" s="11">
        <f>IF(OR(Y$4="",Y19=""),"",Y18-Y19)</f>
        <v/>
      </c>
      <c r="Z20" s="11">
        <f>IF(OR(Z$4="",Z19=""),"",Z18-Z19)</f>
        <v/>
      </c>
      <c r="AA20" s="11">
        <f>IF(OR(AA$4="",AA19=""),"",AA18-AA19)</f>
        <v/>
      </c>
      <c r="AB20" s="11">
        <f>IF(OR(AB$4="",AB19=""),"",AB18-AB19)</f>
        <v/>
      </c>
      <c r="AC20" s="11">
        <f>IF(OR(AC$4="",AC19=""),"",AC18-AC19)</f>
        <v/>
      </c>
      <c r="AD20" s="11">
        <f>IF(OR(AD$4="",AD19=""),"",AD18-AD19)</f>
        <v/>
      </c>
      <c r="AE20" s="11">
        <f>IF(OR(AE$4="",AE19=""),"",AE18-AE19)</f>
        <v/>
      </c>
      <c r="AF20" s="11">
        <f>IF(OR(AF$4="",AF19=""),"",AF18-AF19)</f>
        <v/>
      </c>
      <c r="AG20" s="11">
        <f>IF(OR(AG$4="",AG19=""),"",AG18-AG19)</f>
        <v/>
      </c>
      <c r="AH20" s="11">
        <f>IF(OR(AH$4="",AH19=""),"",AH18-AH19)</f>
        <v/>
      </c>
    </row>
    <row r="22" spans="1:34" customFormat="false">
      <c r="A22" s="1" t="str">
        <v>Présents (ASV)</v>
      </c>
      <c r="D22" s="11">
        <f>IF(D$4="","",COUNTIF(D11:D16,"J")+0.5*(COUNTIF(D11:D16,"M")+COUNTIF(D11:D16,"A")))</f>
        <v>0</v>
      </c>
      <c r="E22" s="11">
        <f>IF(E$4="","",COUNTIF(E11:E16,"J")+0.5*(COUNTIF(E11:E16,"M")+COUNTIF(E11:E16,"A")))</f>
        <v>0</v>
      </c>
      <c r="F22" s="11">
        <f>IF(F$4="","",COUNTIF(F11:F16,"J")+0.5*(COUNTIF(F11:F16,"M")+COUNTIF(F11:F16,"A")))</f>
        <v>0</v>
      </c>
      <c r="G22" s="11">
        <f>IF(G$4="","",COUNTIF(G11:G16,"J")+0.5*(COUNTIF(G11:G16,"M")+COUNTIF(G11:G16,"A")))</f>
        <v>0</v>
      </c>
      <c r="H22" s="11">
        <f>IF(H$4="","",COUNTIF(H11:H16,"J")+0.5*(COUNTIF(H11:H16,"M")+COUNTIF(H11:H16,"A")))</f>
        <v>0</v>
      </c>
      <c r="I22" s="11">
        <f>IF(I$4="","",COUNTIF(I11:I16,"J")+0.5*(COUNTIF(I11:I16,"M")+COUNTIF(I11:I16,"A")))</f>
        <v>0</v>
      </c>
      <c r="J22" s="11">
        <f>IF(J$4="","",COUNTIF(J11:J16,"J")+0.5*(COUNTIF(J11:J16,"M")+COUNTIF(J11:J16,"A")))</f>
        <v>0</v>
      </c>
      <c r="K22" s="11">
        <f>IF(K$4="","",COUNTIF(K11:K16,"J")+0.5*(COUNTIF(K11:K16,"M")+COUNTIF(K11:K16,"A")))</f>
        <v>0</v>
      </c>
      <c r="L22" s="11">
        <f>IF(L$4="","",COUNTIF(L11:L16,"J")+0.5*(COUNTIF(L11:L16,"M")+COUNTIF(L11:L16,"A")))</f>
        <v>0</v>
      </c>
      <c r="M22" s="11">
        <f>IF(M$4="","",COUNTIF(M11:M16,"J")+0.5*(COUNTIF(M11:M16,"M")+COUNTIF(M11:M16,"A")))</f>
        <v>0</v>
      </c>
      <c r="N22" s="11">
        <f>IF(N$4="","",COUNTIF(N11:N16,"J")+0.5*(COUNTIF(N11:N16,"M")+COUNTIF(N11:N16,"A")))</f>
        <v>0</v>
      </c>
      <c r="O22" s="11">
        <f>IF(O$4="","",COUNTIF(O11:O16,"J")+0.5*(COUNTIF(O11:O16,"M")+COUNTIF(O11:O16,"A")))</f>
        <v>0</v>
      </c>
      <c r="P22" s="11">
        <f>IF(P$4="","",COUNTIF(P11:P16,"J")+0.5*(COUNTIF(P11:P16,"M")+COUNTIF(P11:P16,"A")))</f>
        <v>0</v>
      </c>
      <c r="Q22" s="11">
        <f>IF(Q$4="","",COUNTIF(Q11:Q16,"J")+0.5*(COUNTIF(Q11:Q16,"M")+COUNTIF(Q11:Q16,"A")))</f>
        <v>0</v>
      </c>
      <c r="R22" s="11">
        <f>IF(R$4="","",COUNTIF(R11:R16,"J")+0.5*(COUNTIF(R11:R16,"M")+COUNTIF(R11:R16,"A")))</f>
        <v>0</v>
      </c>
      <c r="S22" s="11">
        <f>IF(S$4="","",COUNTIF(S11:S16,"J")+0.5*(COUNTIF(S11:S16,"M")+COUNTIF(S11:S16,"A")))</f>
        <v>0</v>
      </c>
      <c r="T22" s="11">
        <f>IF(T$4="","",COUNTIF(T11:T16,"J")+0.5*(COUNTIF(T11:T16,"M")+COUNTIF(T11:T16,"A")))</f>
        <v>0</v>
      </c>
      <c r="U22" s="11">
        <f>IF(U$4="","",COUNTIF(U11:U16,"J")+0.5*(COUNTIF(U11:U16,"M")+COUNTIF(U11:U16,"A")))</f>
        <v>0</v>
      </c>
      <c r="V22" s="11">
        <f>IF(V$4="","",COUNTIF(V11:V16,"J")+0.5*(COUNTIF(V11:V16,"M")+COUNTIF(V11:V16,"A")))</f>
        <v>0</v>
      </c>
      <c r="W22" s="11">
        <f>IF(W$4="","",COUNTIF(W11:W16,"J")+0.5*(COUNTIF(W11:W16,"M")+COUNTIF(W11:W16,"A")))</f>
        <v>0</v>
      </c>
      <c r="X22" s="11">
        <f>IF(X$4="","",COUNTIF(X11:X16,"J")+0.5*(COUNTIF(X11:X16,"M")+COUNTIF(X11:X16,"A")))</f>
        <v>0</v>
      </c>
      <c r="Y22" s="11">
        <f>IF(Y$4="","",COUNTIF(Y11:Y16,"J")+0.5*(COUNTIF(Y11:Y16,"M")+COUNTIF(Y11:Y16,"A")))</f>
        <v>0</v>
      </c>
      <c r="Z22" s="11">
        <f>IF(Z$4="","",COUNTIF(Z11:Z16,"J")+0.5*(COUNTIF(Z11:Z16,"M")+COUNTIF(Z11:Z16,"A")))</f>
        <v>0</v>
      </c>
      <c r="AA22" s="11">
        <f>IF(AA$4="","",COUNTIF(AA11:AA16,"J")+0.5*(COUNTIF(AA11:AA16,"M")+COUNTIF(AA11:AA16,"A")))</f>
        <v>0</v>
      </c>
      <c r="AB22" s="11">
        <f>IF(AB$4="","",COUNTIF(AB11:AB16,"J")+0.5*(COUNTIF(AB11:AB16,"M")+COUNTIF(AB11:AB16,"A")))</f>
        <v>0</v>
      </c>
      <c r="AC22" s="11">
        <f>IF(AC$4="","",COUNTIF(AC11:AC16,"J")+0.5*(COUNTIF(AC11:AC16,"M")+COUNTIF(AC11:AC16,"A")))</f>
        <v>0</v>
      </c>
      <c r="AD22" s="11">
        <f>IF(AD$4="","",COUNTIF(AD11:AD16,"J")+0.5*(COUNTIF(AD11:AD16,"M")+COUNTIF(AD11:AD16,"A")))</f>
        <v>0</v>
      </c>
      <c r="AE22" s="11">
        <f>IF(AE$4="","",COUNTIF(AE11:AE16,"J")+0.5*(COUNTIF(AE11:AE16,"M")+COUNTIF(AE11:AE16,"A")))</f>
        <v>0</v>
      </c>
      <c r="AF22" s="11">
        <f>IF(AF$4="","",COUNTIF(AF11:AF16,"J")+0.5*(COUNTIF(AF11:AF16,"M")+COUNTIF(AF11:AF16,"A")))</f>
        <v>0</v>
      </c>
      <c r="AG22" s="11">
        <f>IF(AG$4="","",COUNTIF(AG11:AG16,"J")+0.5*(COUNTIF(AG11:AG16,"M")+COUNTIF(AG11:AG16,"A")))</f>
        <v>0</v>
      </c>
      <c r="AH22" s="11">
        <f>IF(AH$4="","",COUNTIF(AH11:AH16,"J")+0.5*(COUNTIF(AH11:AH16,"M")+COUNTIF(AH11:AH16,"A")))</f>
        <v/>
      </c>
    </row>
    <row r="23" spans="1:34" customFormat="false">
      <c r="A23" s="1" t="str">
        <v>Besoin (ASV)</v>
      </c>
      <c r="D23" s="13" t="str">
        <v/>
      </c>
      <c r="E23" s="13" t="str">
        <v/>
      </c>
      <c r="F23" s="13" t="str">
        <v/>
      </c>
      <c r="G23" s="13" t="str">
        <v/>
      </c>
      <c r="H23" s="13" t="str">
        <v/>
      </c>
      <c r="I23" s="13" t="str">
        <v/>
      </c>
      <c r="J23" s="13" t="str">
        <v/>
      </c>
      <c r="K23" s="13" t="str">
        <v/>
      </c>
      <c r="L23" s="13" t="str">
        <v/>
      </c>
      <c r="M23" s="13" t="str">
        <v/>
      </c>
      <c r="N23" s="13" t="str">
        <v/>
      </c>
      <c r="O23" s="13" t="str">
        <v/>
      </c>
      <c r="P23" s="13" t="str">
        <v/>
      </c>
      <c r="Q23" s="13" t="str">
        <v/>
      </c>
      <c r="R23" s="13" t="str">
        <v/>
      </c>
      <c r="S23" s="13" t="str">
        <v/>
      </c>
      <c r="T23" s="13" t="str">
        <v/>
      </c>
      <c r="U23" s="13" t="str">
        <v/>
      </c>
      <c r="V23" s="13" t="str">
        <v/>
      </c>
      <c r="W23" s="13" t="str">
        <v/>
      </c>
      <c r="X23" s="13" t="str">
        <v/>
      </c>
      <c r="Y23" s="13" t="str">
        <v/>
      </c>
      <c r="Z23" s="13" t="str">
        <v/>
      </c>
      <c r="AA23" s="13" t="str">
        <v/>
      </c>
      <c r="AB23" s="13" t="str">
        <v/>
      </c>
      <c r="AC23" s="13" t="str">
        <v/>
      </c>
      <c r="AD23" s="13" t="str">
        <v/>
      </c>
      <c r="AE23" s="13" t="str">
        <v/>
      </c>
      <c r="AF23" s="13" t="str">
        <v/>
      </c>
      <c r="AG23" s="13" t="str">
        <v/>
      </c>
      <c r="AH23" s="13" t="str">
        <v/>
      </c>
    </row>
    <row r="24" spans="1:34" customFormat="false">
      <c r="A24" s="1" t="str">
        <v>Écart (ASV)</v>
      </c>
      <c r="D24" s="11">
        <f>IF(OR(D$4="",D23=""),"",D22-D23)</f>
        <v/>
      </c>
      <c r="E24" s="11">
        <f>IF(OR(E$4="",E23=""),"",E22-E23)</f>
        <v/>
      </c>
      <c r="F24" s="11">
        <f>IF(OR(F$4="",F23=""),"",F22-F23)</f>
        <v/>
      </c>
      <c r="G24" s="11">
        <f>IF(OR(G$4="",G23=""),"",G22-G23)</f>
        <v/>
      </c>
      <c r="H24" s="11">
        <f>IF(OR(H$4="",H23=""),"",H22-H23)</f>
        <v/>
      </c>
      <c r="I24" s="11">
        <f>IF(OR(I$4="",I23=""),"",I22-I23)</f>
        <v/>
      </c>
      <c r="J24" s="11">
        <f>IF(OR(J$4="",J23=""),"",J22-J23)</f>
        <v/>
      </c>
      <c r="K24" s="11">
        <f>IF(OR(K$4="",K23=""),"",K22-K23)</f>
        <v/>
      </c>
      <c r="L24" s="11">
        <f>IF(OR(L$4="",L23=""),"",L22-L23)</f>
        <v/>
      </c>
      <c r="M24" s="11">
        <f>IF(OR(M$4="",M23=""),"",M22-M23)</f>
        <v/>
      </c>
      <c r="N24" s="11">
        <f>IF(OR(N$4="",N23=""),"",N22-N23)</f>
        <v/>
      </c>
      <c r="O24" s="11">
        <f>IF(OR(O$4="",O23=""),"",O22-O23)</f>
        <v/>
      </c>
      <c r="P24" s="11">
        <f>IF(OR(P$4="",P23=""),"",P22-P23)</f>
        <v/>
      </c>
      <c r="Q24" s="11">
        <f>IF(OR(Q$4="",Q23=""),"",Q22-Q23)</f>
        <v/>
      </c>
      <c r="R24" s="11">
        <f>IF(OR(R$4="",R23=""),"",R22-R23)</f>
        <v/>
      </c>
      <c r="S24" s="11">
        <f>IF(OR(S$4="",S23=""),"",S22-S23)</f>
        <v/>
      </c>
      <c r="T24" s="11">
        <f>IF(OR(T$4="",T23=""),"",T22-T23)</f>
        <v/>
      </c>
      <c r="U24" s="11">
        <f>IF(OR(U$4="",U23=""),"",U22-U23)</f>
        <v/>
      </c>
      <c r="V24" s="11">
        <f>IF(OR(V$4="",V23=""),"",V22-V23)</f>
        <v/>
      </c>
      <c r="W24" s="11">
        <f>IF(OR(W$4="",W23=""),"",W22-W23)</f>
        <v/>
      </c>
      <c r="X24" s="11">
        <f>IF(OR(X$4="",X23=""),"",X22-X23)</f>
        <v/>
      </c>
      <c r="Y24" s="11">
        <f>IF(OR(Y$4="",Y23=""),"",Y22-Y23)</f>
        <v/>
      </c>
      <c r="Z24" s="11">
        <f>IF(OR(Z$4="",Z23=""),"",Z22-Z23)</f>
        <v/>
      </c>
      <c r="AA24" s="11">
        <f>IF(OR(AA$4="",AA23=""),"",AA22-AA23)</f>
        <v/>
      </c>
      <c r="AB24" s="11">
        <f>IF(OR(AB$4="",AB23=""),"",AB22-AB23)</f>
        <v/>
      </c>
      <c r="AC24" s="11">
        <f>IF(OR(AC$4="",AC23=""),"",AC22-AC23)</f>
        <v/>
      </c>
      <c r="AD24" s="11">
        <f>IF(OR(AD$4="",AD23=""),"",AD22-AD23)</f>
        <v/>
      </c>
      <c r="AE24" s="11">
        <f>IF(OR(AE$4="",AE23=""),"",AE22-AE23)</f>
        <v/>
      </c>
      <c r="AF24" s="11">
        <f>IF(OR(AF$4="",AF23=""),"",AF22-AF23)</f>
        <v/>
      </c>
      <c r="AG24" s="11">
        <f>IF(OR(AG$4="",AG23=""),"",AG22-AG23)</f>
        <v/>
      </c>
      <c r="AH24" s="11">
        <f>IF(OR(AH$4="",AH23=""),"",AH22-AH23)</f>
        <v/>
      </c>
    </row>
  </sheetData>
  <conditionalFormatting sqref="D4:AH4">
    <cfRule type="expression" dxfId="0" priority="1">
      <formula>AND(D$3&lt;&gt;"",D$3&gt;=6)</formula>
    </cfRule>
  </conditionalFormatting>
  <conditionalFormatting sqref="D20:AH20">
    <cfRule type="expression" dxfId="1" priority="2">
      <formula>AND(ISNUMBER(D20),D20&lt;0)</formula>
    </cfRule>
  </conditionalFormatting>
  <conditionalFormatting sqref="D24:AH24">
    <cfRule type="expression" dxfId="2" priority="3">
      <formula>AND(ISNUMBER(D24),D24&lt;0)</formula>
    </cfRule>
  </conditionalFormatting>
  <conditionalFormatting sqref="D5:AH16">
    <cfRule type="expression" dxfId="3" priority="4">
      <formula>D5="J"</formula>
    </cfRule>
  </conditionalFormatting>
  <conditionalFormatting sqref="D5:AH16">
    <cfRule type="expression" dxfId="4" priority="5">
      <formula>D5="M"</formula>
    </cfRule>
  </conditionalFormatting>
  <conditionalFormatting sqref="D5:AH16">
    <cfRule type="expression" dxfId="5" priority="6">
      <formula>D5="A"</formula>
    </cfRule>
  </conditionalFormatting>
  <conditionalFormatting sqref="D5:AH16">
    <cfRule type="expression" dxfId="6" priority="7">
      <formula>D5="G"</formula>
    </cfRule>
  </conditionalFormatting>
  <conditionalFormatting sqref="D5:AH16">
    <cfRule type="expression" dxfId="7" priority="8">
      <formula>D5="WE"</formula>
    </cfRule>
  </conditionalFormatting>
  <conditionalFormatting sqref="D5:AH16">
    <cfRule type="expression" dxfId="8" priority="9">
      <formula>D5="R"</formula>
    </cfRule>
  </conditionalFormatting>
  <conditionalFormatting sqref="D5:AH16">
    <cfRule type="expression" dxfId="9" priority="10">
      <formula>D5="C"</formula>
    </cfRule>
  </conditionalFormatting>
  <conditionalFormatting sqref="D5:AH16">
    <cfRule type="expression" dxfId="10" priority="11">
      <formula>D5="O"</formula>
    </cfRule>
  </conditionalFormatting>
  <dataValidations count="1">
    <dataValidation type="list" sqref="D5:AH16">
      <formula1>"J,M,A,G,WE,R,C,O"</formula1>
    </dataValidation>
  </dataValidation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Mode d'emploi</vt:lpstr>
      <vt:lpstr>Planning du mois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Djed (www.djed.vet)</dc:creator>
  <dcterms:created xsi:type="dcterms:W3CDTF">2026-10-06T14:04:37+02:00</dcterms:created>
  <dcterms:modified xsi:type="dcterms:W3CDTF">2026-10-06T14:04:37+02:00</dcterms:modified>
</cp:coreProperties>
</file>